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<sst xmlns="http://schemas.openxmlformats.org/spreadsheetml/2006/main" count="520" uniqueCount="500">
  <si>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</si>
  <si>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</si>
  <si>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</si>
  <si>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</si>
  <si>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</si>
  <si>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</si>
  <si>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</si>
  <si>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</si>
  <si>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</si>
  <si>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</si>
  <si>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</si>
  <si>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</si>
  <si>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</si>
  <si>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</si>
  <si>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</si>
  <si>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</si>
  <si>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</si>
  <si>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</si>
  <si>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</si>
  <si>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</si>
  <si>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</si>
  <si>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</si>
  <si>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</si>
  <si>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</si>
  <si>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</si>
  <si>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</si>
  <si>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</si>
  <si>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</si>
  <si>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</si>
  <si>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</si>
  <si>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</si>
  <si>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</si>
  <si>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</si>
  <si>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</si>
  <si>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</si>
  <si>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</si>
  <si>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</si>
  <si>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</si>
  <si>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</si>
  <si>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</si>
  <si>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</si>
  <si>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</si>
  <si>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</si>
  <si>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</si>
  <si>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</si>
  <si>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</si>
  <si>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</si>
  <si>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</si>
  <si>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</si>
  <si>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</si>
  <si>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</si>
  <si>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</si>
  <si>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</si>
  <si>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</si>
  <si>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</si>
  <si>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</si>
  <si>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</si>
  <si>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</si>
  <si>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</si>
  <si>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</si>
  <si>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</si>
  <si>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</si>
  <si>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</si>
  <si>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</si>
  <si>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</si>
  <si>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</si>
  <si>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</si>
  <si>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</si>
  <si>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</si>
  <si>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</si>
  <si>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</si>
  <si>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</si>
  <si>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</si>
  <si>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</si>
  <si>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</si>
  <si>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</si>
  <si>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</si>
  <si>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</si>
  <si>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</si>
  <si>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</si>
  <si>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</si>
  <si>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</si>
  <si>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</si>
  <si>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</si>
  <si>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</si>
  <si>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</si>
  <si>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</si>
  <si>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</si>
  <si>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</si>
  <si>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</si>
  <si>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</si>
  <si>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</si>
  <si>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</si>
  <si>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</si>
  <si>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</si>
  <si>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</si>
  <si>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</si>
  <si>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</si>
  <si>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</si>
  <si>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</si>
  <si>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</si>
  <si>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</si>
  <si>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</si>
  <si>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</si>
  <si>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</si>
  <si>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</si>
  <si>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</si>
  <si>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</si>
  <si>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</si>
  <si>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</si>
  <si>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</si>
  <si>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</si>
  <si>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</si>
  <si>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</si>
  <si>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</si>
  <si>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</si>
  <si>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</si>
  <si>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</si>
  <si>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</si>
  <si>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</si>
  <si>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</si>
  <si>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</si>
  <si>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</si>
  <si>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</si>
  <si>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</si>
  <si>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</si>
  <si>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</si>
  <si>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</si>
  <si>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</si>
  <si>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</si>
  <si>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</si>
  <si>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</si>
  <si>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</si>
  <si>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</si>
  <si>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</si>
  <si>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</si>
  <si>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</si>
  <si>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</si>
  <si>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</si>
  <si>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</si>
  <si>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</si>
  <si>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</si>
  <si>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</si>
  <si>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</si>
  <si>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</si>
  <si>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</si>
  <si>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</si>
  <si>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</si>
  <si>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</si>
  <si>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</si>
  <si>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</si>
  <si>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</si>
  <si>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</si>
  <si>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</si>
  <si>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</si>
  <si>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</si>
  <si>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</si>
  <si>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</si>
  <si>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</si>
  <si>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</si>
  <si>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</si>
  <si>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</si>
  <si>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</si>
  <si>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</si>
  <si>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</si>
  <si>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</si>
  <si>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</si>
  <si>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</si>
  <si>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</si>
  <si>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</si>
  <si>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</si>
  <si>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</si>
  <si>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</si>
  <si>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</si>
  <si>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</si>
  <si>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</si>
  <si>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</si>
  <si>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</si>
  <si>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</si>
  <si>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</si>
  <si>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</si>
  <si>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</si>
  <si>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</si>
  <si>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</si>
  <si>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</si>
  <si>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</si>
  <si>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</si>
  <si>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</si>
  <si>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</si>
  <si>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</si>
  <si>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</si>
  <si>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</si>
  <si>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</si>
  <si>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</si>
  <si>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</si>
  <si>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</si>
  <si>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</si>
  <si>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</si>
  <si>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</si>
  <si>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</si>
  <si>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</si>
  <si>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</si>
  <si>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</si>
  <si>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</si>
  <si>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</si>
  <si>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</si>
  <si>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</si>
  <si>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</si>
  <si>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</si>
  <si>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</si>
  <si>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</si>
  <si>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</si>
  <si>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</si>
  <si>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</si>
  <si>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</si>
  <si>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</si>
  <si>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</si>
  <si>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</si>
  <si>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</si>
  <si>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</si>
  <si>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</si>
  <si>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</si>
  <si>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</si>
  <si>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</si>
  <si>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</si>
  <si>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</si>
  <si>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</si>
  <si>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</si>
  <si>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</si>
  <si>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</si>
  <si>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</si>
  <si>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</si>
  <si>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</si>
  <si>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</si>
  <si>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</si>
  <si>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</si>
  <si>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</si>
  <si>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</si>
  <si>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</si>
  <si>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</si>
  <si>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</si>
  <si>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</si>
  <si>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</si>
  <si>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</si>
  <si>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</si>
  <si>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</si>
  <si>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</si>
  <si>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</si>
  <si>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</si>
  <si>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</si>
  <si>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</si>
  <si>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</si>
  <si>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</si>
  <si>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</si>
  <si>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</si>
  <si>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</si>
  <si>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</si>
  <si>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</si>
  <si>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</si>
  <si>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</si>
  <si>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</si>
  <si>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</si>
  <si>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</si>
  <si>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</si>
  <si>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</si>
  <si>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</si>
  <si>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</si>
  <si>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</si>
  <si>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</si>
  <si>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</si>
  <si>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</si>
  <si>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</si>
  <si>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</si>
  <si>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</si>
  <si>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</si>
  <si>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</si>
  <si>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</si>
  <si>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</si>
  <si>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</si>
  <si>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</si>
  <si>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</si>
  <si>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</si>
  <si>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</si>
  <si>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</si>
  <si>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</si>
  <si>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</si>
  <si>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</si>
  <si>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</si>
  <si>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</si>
  <si>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</si>
  <si>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</si>
  <si>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</si>
  <si>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</si>
  <si>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</si>
  <si>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</si>
  <si>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</si>
  <si>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</si>
  <si>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</si>
  <si>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</si>
  <si>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</si>
  <si>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</si>
  <si>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</si>
  <si>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</si>
  <si>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</si>
  <si>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</si>
  <si>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</si>
  <si>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</si>
  <si>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</si>
  <si>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</si>
  <si>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</si>
  <si>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</si>
  <si>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</si>
  <si>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</si>
  <si>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</si>
  <si>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</si>
  <si>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</si>
  <si>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</si>
  <si>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</si>
  <si>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</si>
  <si>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</si>
  <si>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</si>
  <si>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</si>
  <si>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</si>
  <si>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</si>
  <si>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</si>
  <si>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</si>
  <si>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</si>
  <si>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</si>
  <si>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</si>
  <si>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</si>
  <si>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</si>
  <si>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</si>
  <si>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</si>
  <si>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</si>
  <si>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</si>
  <si>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</si>
  <si>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</si>
  <si>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</si>
  <si>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</si>
  <si>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</si>
  <si>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</si>
  <si>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</si>
  <si>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</si>
  <si>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</si>
  <si>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</si>
  <si>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</si>
  <si>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</si>
  <si>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</si>
  <si>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</si>
  <si>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</si>
  <si>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</si>
  <si>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</si>
  <si>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</si>
  <si>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</si>
  <si>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</si>
  <si>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</si>
  <si>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</si>
  <si>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</si>
  <si>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</si>
  <si>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</si>
  <si>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</si>
  <si>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</si>
  <si>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</si>
  <si>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</si>
  <si>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</si>
  <si>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</si>
  <si>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</si>
  <si>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</si>
  <si>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</si>
  <si>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</si>
  <si>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</si>
  <si>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</si>
  <si>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</si>
  <si>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</si>
  <si>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</si>
  <si>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</si>
  <si>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</si>
  <si>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</si>
  <si>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</si>
  <si>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</si>
  <si>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</si>
  <si>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</si>
  <si>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</si>
  <si>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</si>
  <si>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</si>
  <si>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</si>
  <si>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</si>
  <si>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</si>
  <si>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</si>
  <si>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</si>
  <si>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</si>
  <si>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</si>
  <si>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</si>
  <si>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</si>
  <si>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</si>
  <si>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</si>
  <si>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</si>
  <si>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</si>
  <si>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</si>
  <si>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</si>
  <si>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</si>
  <si>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</si>
  <si>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</si>
  <si>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</si>
  <si>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</si>
  <si>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</si>
  <si>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</si>
  <si>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</si>
  <si>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</si>
  <si>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</si>
  <si>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</si>
  <si>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</si>
  <si>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</si>
  <si>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</si>
  <si>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</si>
  <si>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</si>
  <si>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</si>
  <si>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</si>
  <si>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</si>
  <si>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</si>
  <si>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</si>
  <si>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</si>
  <si>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</si>
  <si>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</si>
  <si>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</si>
  <si>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</si>
  <si>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</si>
  <si>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</si>
  <si>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</si>
  <si>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</si>
  <si>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</si>
  <si>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</si>
  <si>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</si>
  <si>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</si>
  <si>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</si>
  <si>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</si>
  <si>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</si>
  <si>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</si>
  <si>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</si>
  <si>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</si>
  <si>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</si>
  <si>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</si>
  <si>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</si>
  <si>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</si>
  <si>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</si>
  <si>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</si>
  <si>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</si>
  <si>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</si>
  <si>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</si>
  <si>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</si>
  <si>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</si>
  <si>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</si>
  <si>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</si>
  <si>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</si>
  <si>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</si>
  <si>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</si>
  <si>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</si>
  <si>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</si>
  <si>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</si>
  <si>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</si>
  <si>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</si>
  <si>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</si>
  <si>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</si>
  <si>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</si>
  <si>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</si>
  <si>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</si>
  <si>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</si>
  <si>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</si>
  <si>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</si>
  <si>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</si>
  <si>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</si>
  <si>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</si>
  <si>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</si>
  <si>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</si>
  <si>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</si>
  <si>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</si>
  <si>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</si>
  <si>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</si>
  <si>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</si>
  <si>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</si>
  <si>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</si>
  <si>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</si>
  <si>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</si>
  <si>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</si>
  <si>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</si>
  <si>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</si>
  <si>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</si>
  <si>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</si>
  <si>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</si>
  <si>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</si>
  <si>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</si>
  <si>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</si>
  <si>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</si>
  <si>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</si>
  <si>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</si>
  <si>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</si>
  <si>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.</t>
  </si>
  <si>
    <t>Company: Military Insurance Corporation (MIG)</t>
  </si>
  <si>
    <t xml:space="preserve">FINANCIAL STATEMENT Q.1 2019
</t>
  </si>
  <si>
    <t>INCOME STATEMENT (as of 31/03/2019)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</si>
</sst>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120" zoomScaleNormal="120" zoomScalePageLayoutView="0" workbookViewId="0" topLeftCell="B1">
      <selection activeCell="H9" sqref="H9"/>
    </sheetView>
  </sheetViews>
  <sheetFormatPr defaultColWidth="9.140625" defaultRowHeight="12"/>
  <cols>
    <col min="1" max="1" width="47.8515625" style="0" hidden="1" customWidth="1"/>
    <col min="2" max="2" width="51.140625" style="0" customWidth="1"/>
    <col min="3" max="3" width="4.57421875" style="0" hidden="1" customWidth="1"/>
    <col min="4" max="4" width="5.00390625" style="0" hidden="1" customWidth="1"/>
    <col min="5" max="5" width="27.57421875" style="0" customWidth="1"/>
    <col min="6" max="6" width="20.00390625" style="0" customWidth="1"/>
    <col min="8" max="9" width="15.57421875" style="0" bestFit="1" customWidth="1"/>
  </cols>
  <sheetData>
    <row r="1" spans="1:5" ht="41.25" customHeight="1">
      <c r="A1" s="34" t="s">
        <v>497</v>
      </c>
      <c r="B1" s="35"/>
      <c r="C1" s="35"/>
      <c r="D1" s="35"/>
      <c r="E1" s="35"/>
    </row>
    <row r="2" spans="1:5" ht="15.75">
      <c r="A2" s="30"/>
      <c r="B2" s="30"/>
      <c r="C2" s="31"/>
      <c r="D2" s="31"/>
      <c r="E2" s="31"/>
    </row>
    <row r="3" spans="1:5" ht="15.75" customHeight="1">
      <c r="A3" s="36" t="s">
        <v>498</v>
      </c>
      <c r="B3" s="36"/>
      <c r="C3" s="36"/>
      <c r="D3" s="36"/>
      <c r="E3" s="36"/>
    </row>
    <row r="4" spans="1:5" ht="15.75">
      <c r="A4" s="37" t="s">
        <v>499</v>
      </c>
      <c r="B4" s="37"/>
      <c r="C4" s="37"/>
      <c r="D4" s="37"/>
      <c r="E4" s="37"/>
    </row>
    <row r="5" spans="1:6" ht="19.5" customHeight="1">
      <c r="A5" s="29"/>
      <c r="B5" s="33"/>
      <c r="C5" s="33"/>
      <c r="D5" s="33"/>
      <c r="E5" s="33"/>
      <c r="F5" s="33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3744332463852</v>
      </c>
      <c r="F10" s="24">
        <v>3064003664655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564820555542</v>
      </c>
      <c r="F11" s="20">
        <f>F12+F13</f>
        <v>156256509455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564820555542</v>
      </c>
      <c r="F12" s="21">
        <v>21256509455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>
        <v>135000000000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2003594834499</v>
      </c>
      <c r="F14" s="20">
        <f>F15+F16+F17</f>
        <v>1762535839499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244659689435</v>
      </c>
      <c r="F15" s="21">
        <v>163318294435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-58064854936</v>
      </c>
      <c r="F16" s="21">
        <v>-58282454936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1817000000000</v>
      </c>
      <c r="F17" s="21">
        <v>1657500000000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595391304941</v>
      </c>
      <c r="F18" s="20">
        <f>F19+F22+F23+F24+F25+F26+F27+F28</f>
        <v>552970577461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197288676718</v>
      </c>
      <c r="F19" s="21">
        <v>239770058867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197288676718</v>
      </c>
      <c r="F20" s="21">
        <v>239770058867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182538978178</v>
      </c>
      <c r="F22" s="21">
        <v>156313817996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224259453279</v>
      </c>
      <c r="F26" s="21">
        <v>165582503832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-8695803234</v>
      </c>
      <c r="F27" s="21">
        <v>-8695803234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3596550737</v>
      </c>
      <c r="F29" s="20">
        <f>F30+F31</f>
        <v>3562405924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3596550737</v>
      </c>
      <c r="F30" s="21">
        <v>3562405924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76044241510</v>
      </c>
      <c r="F32" s="20">
        <f>F33+F36+F37+F38+F39</f>
        <v>73304663921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65360187649</v>
      </c>
      <c r="F33" s="21">
        <v>67141771468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>
        <v>62118454094</v>
      </c>
      <c r="F34" s="21">
        <v>64912970454</v>
      </c>
    </row>
    <row r="35" spans="1:6" ht="12">
      <c r="A35" s="3" t="s">
        <v>54</v>
      </c>
      <c r="B35" s="7" t="s">
        <v>283</v>
      </c>
      <c r="C35" s="4" t="s">
        <v>55</v>
      </c>
      <c r="D35" s="4"/>
      <c r="E35" s="21">
        <v>3241733555</v>
      </c>
      <c r="F35" s="21">
        <v>2228801014</v>
      </c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10035064405</v>
      </c>
      <c r="F36" s="21">
        <v>4848854403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648989456</v>
      </c>
      <c r="F37" s="21">
        <v>1314038050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f>E41+E42</f>
        <v>500884976623</v>
      </c>
      <c r="F40" s="20">
        <f>F41+F42</f>
        <v>515379668395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272100307432</v>
      </c>
      <c r="F41" s="21">
        <v>273094927210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228784669191</v>
      </c>
      <c r="F42" s="21">
        <v>242284741185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664514357835</v>
      </c>
      <c r="F43" s="20">
        <f>F44+F54+F64+F67+F70+F76</f>
        <v>613553391532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12476867194</v>
      </c>
      <c r="F44" s="20">
        <f>F45+F46+F47+F48+F49+F50+F53</f>
        <v>12491417194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12476867194</v>
      </c>
      <c r="F50" s="21">
        <v>12491417194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>
        <v>7000000000</v>
      </c>
      <c r="F51" s="21">
        <v>7000000000</v>
      </c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5476867194</v>
      </c>
      <c r="F52" s="21">
        <v>5941417194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72109190274</v>
      </c>
      <c r="F54" s="20">
        <f>F55+F58+F61</f>
        <v>73249657913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54580117386</v>
      </c>
      <c r="F55" s="20">
        <f>F56+F57</f>
        <v>55673668358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76317556091</v>
      </c>
      <c r="F56" s="21">
        <v>76242165182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-21737438705</v>
      </c>
      <c r="F57" s="21">
        <v>-20568496824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17529072888</v>
      </c>
      <c r="F61" s="20">
        <f>F62+F63</f>
        <v>17575989555</v>
      </c>
    </row>
    <row r="62" spans="1:9" ht="12.75">
      <c r="A62" s="3" t="s">
        <v>96</v>
      </c>
      <c r="B62" s="15" t="s">
        <v>296</v>
      </c>
      <c r="C62" s="4" t="s">
        <v>106</v>
      </c>
      <c r="D62" s="4"/>
      <c r="E62" s="21">
        <v>19516533380</v>
      </c>
      <c r="F62" s="21">
        <v>19516533380</v>
      </c>
      <c r="H62" s="32"/>
      <c r="I62" s="32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-1987460492</v>
      </c>
      <c r="F63" s="21">
        <v>-1940543825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346962825159</v>
      </c>
      <c r="F67" s="20">
        <f>F68+F69</f>
        <v>346962825159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346962825159</v>
      </c>
      <c r="F69" s="21">
        <v>346962825159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178440000000</v>
      </c>
      <c r="F70" s="20">
        <f>F71+F72+F73+F74+F75</f>
        <v>128432995000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178447005000</v>
      </c>
      <c r="F73" s="21">
        <v>128440000000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-7005000</v>
      </c>
      <c r="F74" s="21">
        <v>-7005000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54525475208</v>
      </c>
      <c r="F76" s="20">
        <f>F77+F78+F79+F80</f>
        <v>52416496266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54525475208</v>
      </c>
      <c r="F77" s="21">
        <v>52416496266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4408846821687</v>
      </c>
      <c r="F81" s="20">
        <f>F10+F43</f>
        <v>3677557056187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v>3390826518890</v>
      </c>
      <c r="F83" s="20">
        <v>2689155342370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SUM(E85:E102)-E86-E87</f>
        <v>3353090910865</v>
      </c>
      <c r="F84" s="20">
        <f>SUM(F85:F102)-F86-F87</f>
        <v>2644816917334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179615881687</v>
      </c>
      <c r="F85" s="21">
        <f>F86+F87</f>
        <v>216794750035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>
        <v>176877687038</v>
      </c>
      <c r="F86" s="21">
        <v>213823049375</v>
      </c>
    </row>
    <row r="87" spans="1:6" ht="12">
      <c r="A87" s="3" t="s">
        <v>151</v>
      </c>
      <c r="B87" s="7" t="s">
        <v>352</v>
      </c>
      <c r="C87" s="4" t="s">
        <v>152</v>
      </c>
      <c r="D87" s="4"/>
      <c r="E87" s="21">
        <v>2738194649</v>
      </c>
      <c r="F87" s="21">
        <v>2971700660</v>
      </c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36458558430</v>
      </c>
      <c r="F88" s="21">
        <v>33957290909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23014916272</v>
      </c>
      <c r="F89" s="21">
        <v>16997815330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29800350307</v>
      </c>
      <c r="F90" s="21">
        <v>60773057938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35523958434</v>
      </c>
      <c r="F91" s="21">
        <v>22230634579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1129685229303</v>
      </c>
      <c r="F95" s="21">
        <v>405675978604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>
        <v>89813204760</v>
      </c>
      <c r="F96" s="21">
        <v>88685084677</v>
      </c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115586740817</v>
      </c>
      <c r="F97" s="21">
        <v>80618971283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650557250</v>
      </c>
      <c r="F99" s="21">
        <v>650557250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>
        <v>1712941513605</v>
      </c>
      <c r="F102" s="21">
        <v>1718432776729</v>
      </c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>
        <v>999742816289</v>
      </c>
      <c r="F103" s="21">
        <v>1004045050732</v>
      </c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>
        <v>612674268417</v>
      </c>
      <c r="F104" s="21">
        <v>617387972396</v>
      </c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>
        <v>100554428899</v>
      </c>
      <c r="F105" s="21">
        <v>96999753601</v>
      </c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37405608025</v>
      </c>
      <c r="F106" s="20">
        <f>SUM(F107:F119)</f>
        <v>44338425036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9655211818</v>
      </c>
      <c r="F112" s="21">
        <v>16588028829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27750396207</v>
      </c>
      <c r="F113" s="21">
        <v>27750396207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1018020302797</v>
      </c>
      <c r="F120" s="20">
        <f>F121+F139</f>
        <v>988408718817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1018020302797</v>
      </c>
      <c r="F121" s="20">
        <f>F122+F125+F126+F127+F128+F129+F130+F131+F132+F133+F134+F137+F138</f>
        <v>988408718817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840000000000</v>
      </c>
      <c r="F122" s="20">
        <f>F123+F124</f>
        <v>840000000000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840000000000</v>
      </c>
      <c r="F123" s="21">
        <v>840000000000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/>
      <c r="F131" s="21"/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>
        <v>24448974299</v>
      </c>
      <c r="F132" s="21">
        <v>22968395100</v>
      </c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153571328498</v>
      </c>
      <c r="F134" s="20">
        <f>F135+F136</f>
        <v>125440323717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125440323717</v>
      </c>
      <c r="F135" s="21">
        <v>22740160062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28131004781</v>
      </c>
      <c r="F136" s="21">
        <v>102700163655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4408846821687</v>
      </c>
      <c r="F147" s="20">
        <f>F83+F120</f>
        <v>3677564061187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A1" sqref="A1:G1"/>
    </sheetView>
  </sheetViews>
  <sheetFormatPr defaultColWidth="18.7109375" defaultRowHeight="12"/>
  <cols>
    <col min="1" max="1" width="46.57421875" style="0" hidden="1" customWidth="1"/>
    <col min="2" max="2" width="50.7109375" style="0" customWidth="1"/>
    <col min="3" max="3" width="14.57421875" style="0" hidden="1" customWidth="1"/>
    <col min="4" max="4" width="10.8515625" style="0" hidden="1" customWidth="1"/>
    <col min="5" max="5" width="21.28125" style="0" customWidth="1"/>
    <col min="6" max="6" width="27.00390625" style="0" customWidth="1"/>
    <col min="7" max="7" width="34.140625" style="0" customWidth="1"/>
    <col min="8" max="8" width="31.7109375" style="0" customWidth="1"/>
  </cols>
  <sheetData>
    <row r="1" spans="1:7" ht="65.25" customHeight="1">
      <c r="A1" s="34" t="s">
        <v>497</v>
      </c>
      <c r="B1" s="34"/>
      <c r="C1" s="34"/>
      <c r="D1" s="34"/>
      <c r="E1" s="34"/>
      <c r="F1" s="34"/>
      <c r="G1" s="34"/>
    </row>
    <row r="2" spans="1:5" ht="15.75">
      <c r="A2" s="30"/>
      <c r="B2" s="30"/>
      <c r="C2" s="31"/>
      <c r="D2" s="31"/>
      <c r="E2" s="31"/>
    </row>
    <row r="3" spans="1:5" ht="15.75">
      <c r="A3" s="36" t="s">
        <v>498</v>
      </c>
      <c r="B3" s="36"/>
      <c r="C3" s="36"/>
      <c r="D3" s="36"/>
      <c r="E3" s="36"/>
    </row>
    <row r="4" spans="1:5" ht="15.75">
      <c r="A4" s="37" t="s">
        <v>499</v>
      </c>
      <c r="B4" s="37"/>
      <c r="C4" s="37"/>
      <c r="D4" s="37"/>
      <c r="E4" s="37"/>
    </row>
    <row r="5" spans="2:8" ht="19.5" customHeight="1">
      <c r="B5" s="33" t="s">
        <v>421</v>
      </c>
      <c r="C5" s="38"/>
      <c r="D5" s="38"/>
      <c r="E5" s="38"/>
      <c r="F5" s="38"/>
      <c r="G5" s="38"/>
      <c r="H5" s="38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395028693106</v>
      </c>
      <c r="F9" s="21">
        <v>367098118510</v>
      </c>
      <c r="G9" s="21">
        <v>395028693106</v>
      </c>
      <c r="H9" s="21">
        <v>367098118510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395028693106</v>
      </c>
      <c r="F11" s="20">
        <f>F9-F10</f>
        <v>367098118510</v>
      </c>
      <c r="G11" s="20">
        <f>G9-G10</f>
        <v>395028693106</v>
      </c>
      <c r="H11" s="20">
        <f>H9-H10</f>
        <v>367098118510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/>
      <c r="F12" s="21"/>
      <c r="G12" s="21"/>
      <c r="H12" s="21"/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395028693106</v>
      </c>
      <c r="F13" s="20">
        <f>F11-F12</f>
        <v>367098118510</v>
      </c>
      <c r="G13" s="20">
        <f>G11-G12</f>
        <v>395028693106</v>
      </c>
      <c r="H13" s="20">
        <f>H11-H12</f>
        <v>367098118510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0">
        <v>26386944514</v>
      </c>
      <c r="F14" s="21">
        <v>32557989044</v>
      </c>
      <c r="G14" s="21">
        <v>26386944514</v>
      </c>
      <c r="H14" s="21">
        <v>32557989044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-998931051</v>
      </c>
      <c r="F15" s="21">
        <v>-1271859400</v>
      </c>
      <c r="G15" s="21">
        <v>-998931051</v>
      </c>
      <c r="H15" s="21">
        <v>-1271859400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-308497914652</v>
      </c>
      <c r="F18" s="21">
        <v>-304571964301</v>
      </c>
      <c r="G18" s="21">
        <v>-308497914652</v>
      </c>
      <c r="H18" s="21">
        <v>-304571964301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-74990372791</v>
      </c>
      <c r="F19" s="21">
        <v>-78874370755</v>
      </c>
      <c r="G19" s="21">
        <v>-74990372791</v>
      </c>
      <c r="H19" s="21">
        <v>-78874370755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/>
      <c r="F20" s="20"/>
      <c r="G20" s="20"/>
      <c r="H20" s="20"/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116249343</v>
      </c>
      <c r="F21" s="21">
        <v>145211730</v>
      </c>
      <c r="G21" s="21">
        <v>116249343</v>
      </c>
      <c r="H21" s="21">
        <v>145211730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-30188494</v>
      </c>
      <c r="F22" s="21">
        <v>-10508877</v>
      </c>
      <c r="G22" s="21">
        <v>-30188494</v>
      </c>
      <c r="H22" s="21">
        <v>-10508877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146437837</v>
      </c>
      <c r="F23" s="20">
        <f>F21-F22</f>
        <v>155720607</v>
      </c>
      <c r="G23" s="20">
        <f>G21-G22</f>
        <v>146437837</v>
      </c>
      <c r="H23" s="20">
        <f>H21-H22</f>
        <v>155720607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E13+E14+E15+E18+E19+E21+E22</f>
        <v>37014479975</v>
      </c>
      <c r="F24" s="20">
        <f>F13+F14+F15+F18+F19+F21+F22</f>
        <v>15072615951</v>
      </c>
      <c r="G24" s="20">
        <f>G13+G14+G15+G18+G19+G21+G22</f>
        <v>37014479975</v>
      </c>
      <c r="H24" s="20">
        <f>H13+H14+H15+H18+H19+H21+H22</f>
        <v>15072615951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-7402895995</v>
      </c>
      <c r="F25" s="21">
        <v>-3047523190</v>
      </c>
      <c r="G25" s="21">
        <v>-7402895995</v>
      </c>
      <c r="H25" s="21">
        <v>-3047523190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E24+E25+E26</f>
        <v>29611583980</v>
      </c>
      <c r="F27" s="20">
        <f>F24+F25+F26</f>
        <v>12025092761</v>
      </c>
      <c r="G27" s="20">
        <f>G24+G25+G26</f>
        <v>29611583980</v>
      </c>
      <c r="H27" s="20">
        <f>H24+H25+H26</f>
        <v>12025092761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496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 t="s">
        <v>496</v>
      </c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2019-04-23T08:59:32Z</dcterms:modified>
  <cp:category/>
  <cp:version/>
  <cp:contentType/>
  <cp:contentStatus/>
</cp:coreProperties>
</file>